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7- JULHO\"/>
    </mc:Choice>
  </mc:AlternateContent>
  <xr:revisionPtr revIDLastSave="0" documentId="13_ncr:1_{8E1CC79B-1D9E-413F-A329-92C4AEC156D2}" xr6:coauthVersionLast="47" xr6:coauthVersionMax="47" xr10:uidLastSave="{00000000-0000-0000-0000-000000000000}"/>
  <bookViews>
    <workbookView xWindow="-28920" yWindow="-480" windowWidth="29040" windowHeight="15720" activeTab="1" xr2:uid="{00000000-000D-0000-FFFF-FFFF00000000}"/>
  </bookViews>
  <sheets>
    <sheet name="Balancete Financeiro" sheetId="5" r:id="rId1"/>
    <sheet name="Demonstrativo das Contas" sheetId="4" r:id="rId2"/>
  </sheets>
  <definedNames>
    <definedName name="_xlnm.Print_Area" localSheetId="0">'Balancete Financeiro'!$B$3:$Q$7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4" l="1"/>
  <c r="F28" i="5"/>
  <c r="C28" i="5" l="1"/>
  <c r="C15" i="4"/>
  <c r="C8" i="4"/>
  <c r="C43" i="4"/>
  <c r="C14" i="4"/>
  <c r="C24" i="4" l="1"/>
  <c r="C5" i="4"/>
  <c r="C6" i="4"/>
  <c r="C13" i="4"/>
  <c r="C40" i="4" l="1"/>
  <c r="C39" i="4"/>
  <c r="F26" i="5"/>
  <c r="C11" i="5"/>
  <c r="C9" i="5" s="1"/>
  <c r="G26" i="5"/>
  <c r="D26" i="5"/>
  <c r="C26" i="5"/>
  <c r="G21" i="5"/>
  <c r="F21" i="5"/>
  <c r="D21" i="5"/>
  <c r="C21" i="5"/>
  <c r="G18" i="5"/>
  <c r="F18" i="5"/>
  <c r="D18" i="5"/>
  <c r="C18" i="5"/>
  <c r="G15" i="5"/>
  <c r="F15" i="5"/>
  <c r="D15" i="5"/>
  <c r="C15" i="5"/>
  <c r="G11" i="5"/>
  <c r="G9" i="5" s="1"/>
  <c r="G29" i="5" s="1"/>
  <c r="F11" i="5"/>
  <c r="F9" i="5" s="1"/>
  <c r="D11" i="5"/>
  <c r="D9" i="5" s="1"/>
  <c r="C29" i="5" l="1"/>
  <c r="D29" i="5"/>
  <c r="G30" i="5" s="1"/>
  <c r="F29" i="5"/>
  <c r="C11" i="4"/>
  <c r="C23" i="4"/>
  <c r="C37" i="4"/>
  <c r="F30" i="5" l="1"/>
  <c r="C5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tc={29D0920C-AF77-4E5A-97EA-DB7EEFD3263F}</author>
    <author>tc={C0F42B27-7023-4716-B58A-27924D8020EA}</author>
    <author>tc={5BB09146-2D4F-4752-BB32-3BC301713A20}</author>
    <author>tc={E41767A4-E35E-452B-8ABF-E70405F57594}</author>
    <author>tc={ADD049F0-18BA-4DE1-BE72-6BFEFA0DFEED}</author>
  </authors>
  <commentList>
    <comment ref="C13" authorId="0" shapeId="0" xr:uid="{00000000-0006-0000-00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F27" authorId="1" shapeId="0" xr:uid="{00000000-0006-0000-0000-000002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
Responder:
    348,38 da aplicação n foi transferido 
</t>
      </text>
    </comment>
    <comment ref="G27" authorId="2" shapeId="0" xr:uid="{00000000-0006-0000-0000-000003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C28" authorId="3" shapeId="0" xr:uid="{00000000-0006-0000-0000-000004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Tranferências</t>
      </text>
    </comment>
    <comment ref="F28" authorId="4" shapeId="0" xr:uid="{00000000-0006-0000-0000-000005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<sst xmlns="http://schemas.openxmlformats.org/spreadsheetml/2006/main" count="76" uniqueCount="65">
  <si>
    <t>INGRESSOS</t>
  </si>
  <si>
    <t>DISPÊNDIOS</t>
  </si>
  <si>
    <t>Exercício Atual</t>
  </si>
  <si>
    <t>Exercício Anterior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</si>
  <si>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</si>
  <si>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>(-) DRD</t>
  </si>
  <si>
    <t>COMPOSIÇÃO DAS CONTAS</t>
  </si>
  <si>
    <t>Valores</t>
  </si>
  <si>
    <t>para conta do FEPAC</t>
  </si>
  <si>
    <t>(+) Arrecadação SAF 39218</t>
  </si>
  <si>
    <t>(+) Arrecadação SAF 43287</t>
  </si>
  <si>
    <t>Receita Orçamentária (I)</t>
  </si>
  <si>
    <t>Despesa Orçamentária (VII)</t>
  </si>
  <si>
    <t>Recursos Não Vinculados</t>
  </si>
  <si>
    <t>Recursos Vinculados (EXCETO AO RPPS)</t>
  </si>
  <si>
    <t>Demais Vinculações Decorrentes de Transferências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</si>
  <si>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</si>
  <si>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</si>
  <si>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</si>
  <si>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</si>
  <si>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</si>
  <si>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</si>
  <si>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</si>
  <si>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</si>
  <si>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</si>
  <si>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</si>
  <si>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</si>
  <si>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</si>
  <si>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</si>
  <si>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</si>
  <si>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</si>
  <si>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</si>
  <si>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Pagamentos de Restos a Pagar Não Processados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</si>
  <si>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</si>
  <si>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</si>
  <si>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</si>
  <si>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</si>
  <si>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</si>
  <si>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</si>
  <si>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</si>
  <si>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</si>
  <si>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</si>
  <si>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 xml:space="preserve"> Fundo Especial de Promoção de Atividades Culturais - FEPAC (CNPJ: 14.127.749/0001-09)</t>
  </si>
  <si>
    <t>BALANCETE FINANCEIRO</t>
  </si>
  <si>
    <t>ORÇAMENTO FISCAL E DA SEGURIDADE SOCIAL</t>
  </si>
  <si>
    <t>GUILHERME NOGUEIRA CAMARGO FELIPE</t>
  </si>
  <si>
    <t>RF 930.634.0</t>
  </si>
  <si>
    <t>COORDENAÇÃO DE ADMINISTRAÇÃO E FINANÇAS - CAF</t>
  </si>
  <si>
    <t>Empenhos Não Liquidados a Pagar</t>
  </si>
  <si>
    <t>Empenhos Liquidados a Pagar</t>
  </si>
  <si>
    <t>31/01/2024 Transferências de recursos referentes aos DAMSP recolhidos até 31/12/2023 da conta do Tesouro Municipal</t>
  </si>
  <si>
    <t>CONTADOR SMC/CAF</t>
  </si>
  <si>
    <t>SECRETÁRIA MUNICIPAL DE CULTURA - SMC</t>
  </si>
  <si>
    <t>Depósitos Restituíveis e Valores Vinculados ¹</t>
  </si>
  <si>
    <t>21/06/2024 Transferências de recursos referentes aos DAMSP recolhidos até 31/05/2024 da conta do Tesouro Municipal</t>
  </si>
  <si>
    <t>ROBERTO ALVES BATALHA</t>
  </si>
  <si>
    <t>CRC 1SP 183.475/O-2</t>
  </si>
  <si>
    <t>Depósitos Restituíveis e Valores Vinculados ²</t>
  </si>
  <si>
    <r>
      <t xml:space="preserve">Nota Explicativa: 1) </t>
    </r>
    <r>
      <rPr>
        <sz val="10"/>
        <rFont val="Calibri"/>
        <family val="2"/>
        <scheme val="minor"/>
      </rPr>
      <t xml:space="preserve">na coluna dos INGRESSOS compoe a conta  - </t>
    </r>
    <r>
      <rPr>
        <u/>
        <sz val="10"/>
        <rFont val="Calibri"/>
        <family val="2"/>
        <scheme val="minor"/>
      </rPr>
      <t>Depósitos Restituíveis e Valores Vinculados</t>
    </r>
    <r>
      <rPr>
        <sz val="10"/>
        <rFont val="Calibri"/>
        <family val="2"/>
        <scheme val="minor"/>
      </rPr>
      <t xml:space="preserve"> os valores </t>
    </r>
    <r>
      <rPr>
        <u/>
        <sz val="10"/>
        <rFont val="Calibri"/>
        <family val="2"/>
        <scheme val="minor"/>
      </rPr>
      <t>transferidos</t>
    </r>
    <r>
      <rPr>
        <sz val="10"/>
        <rFont val="Calibri"/>
        <family val="2"/>
        <scheme val="minor"/>
      </rPr>
      <t xml:space="preserve"> (R$ 226.332,97 acumulado até 31/05/2024 e R$ 207.413,35 referentes ao exercício anterior 2023 num total de R$ 433.746,32), pertencentes ao FEPAC da conta do Tesouro Municipal para a conta bancária do FEPAC arrecadadas pelo DAMSP - Instrução Normativa SF/SUTEM 11/2015 - artigo 6º</t>
    </r>
  </si>
  <si>
    <t>(=) DEPÓSITOS RESTITUÍVEIS E VALORES VINCULADOS (a transferir)</t>
  </si>
  <si>
    <t>COMPETÊNCIA: JULHO/2024</t>
  </si>
  <si>
    <t>REGINA CELIA DA SILVEIRA SANTANA</t>
  </si>
  <si>
    <t>RF 858.565.2</t>
  </si>
  <si>
    <r>
      <t xml:space="preserve"> </t>
    </r>
    <r>
      <rPr>
        <b/>
        <sz val="10"/>
        <rFont val="Calibri"/>
        <family val="2"/>
        <scheme val="minor"/>
      </rPr>
      <t>Nota Explicativa: 2)</t>
    </r>
    <r>
      <rPr>
        <sz val="10"/>
        <rFont val="Calibri"/>
        <family val="2"/>
        <scheme val="minor"/>
      </rPr>
      <t xml:space="preserve"> na coluna dos DISPÊNDIOS compoe a conta  - </t>
    </r>
    <r>
      <rPr>
        <u/>
        <sz val="10"/>
        <rFont val="Calibri"/>
        <family val="2"/>
        <scheme val="minor"/>
      </rPr>
      <t>Depósitos Restituíveis e Valores Vinculados</t>
    </r>
    <r>
      <rPr>
        <sz val="10"/>
        <rFont val="Calibri"/>
        <family val="2"/>
        <scheme val="minor"/>
      </rPr>
      <t xml:space="preserve"> os valores </t>
    </r>
    <r>
      <rPr>
        <u/>
        <sz val="10"/>
        <rFont val="Calibri"/>
        <family val="2"/>
        <scheme val="minor"/>
      </rPr>
      <t>a transferir</t>
    </r>
    <r>
      <rPr>
        <sz val="10"/>
        <rFont val="Calibri"/>
        <family val="2"/>
        <scheme val="minor"/>
      </rPr>
      <t xml:space="preserve"> (R$ 304.267,45 acumulado até 31/07/2024) pertencentes ao FEPAC da conta do Tesouro Municipal para a conta bancária do FEPAC arrecadadas pelo DAMSP - Instrução Normativa SF/SUTEM 11/2015 - artigo 6º.</t>
    </r>
  </si>
  <si>
    <t>DEPÓSITOS RESTITUÍVEIS E VALORES VINCULADOS (transferido)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</si>
</sst>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  <numFmt numFmtId="166" formatCode="&quot;R$&quot;\ #,##0.00"/>
  </numFmts>
  <fonts count="20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sz val="11"/>
      <color rgb="FFFF0000"/>
      <name val="Calibri Light"/>
      <family val="2"/>
    </font>
    <font>
      <sz val="10"/>
      <color indexed="8"/>
      <name val="ARIAL"/>
      <charset val="1"/>
    </font>
    <font>
      <u/>
      <sz val="10"/>
      <color indexed="8"/>
      <name val="Arial"/>
      <family val="2"/>
    </font>
    <font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top"/>
    </xf>
    <xf numFmtId="0" fontId="3" fillId="0" borderId="0"/>
    <xf numFmtId="0" fontId="3" fillId="0" borderId="0"/>
    <xf numFmtId="0" fontId="4" fillId="0" borderId="0"/>
    <xf numFmtId="0" fontId="2" fillId="0" borderId="0">
      <alignment vertical="top"/>
    </xf>
    <xf numFmtId="165" fontId="3" fillId="0" borderId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>
      <alignment vertical="top"/>
    </xf>
    <xf numFmtId="44" fontId="17" fillId="0" borderId="0" applyFont="0" applyFill="0" applyBorder="0" applyAlignment="0" applyProtection="0"/>
  </cellStyleXfs>
  <cellXfs count="88">
    <xf numFmtId="0" fontId="0" fillId="0" borderId="0" xfId="0">
      <alignment vertical="top"/>
    </xf>
    <xf numFmtId="164" fontId="6" fillId="2" borderId="5" xfId="4" applyNumberFormat="1" applyFont="1" applyFill="1" applyBorder="1" applyAlignment="1">
      <alignment vertical="center"/>
    </xf>
    <xf numFmtId="4" fontId="0" fillId="0" borderId="0" xfId="0" applyNumberFormat="1">
      <alignment vertical="top"/>
    </xf>
    <xf numFmtId="0" fontId="2" fillId="0" borderId="0" xfId="0" applyFont="1">
      <alignment vertical="top"/>
    </xf>
    <xf numFmtId="0" fontId="0" fillId="2" borderId="0" xfId="0" applyFill="1">
      <alignment vertical="top"/>
    </xf>
    <xf numFmtId="0" fontId="10" fillId="2" borderId="11" xfId="0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2" fillId="2" borderId="13" xfId="0" applyFont="1" applyFill="1" applyBorder="1">
      <alignment vertical="top"/>
    </xf>
    <xf numFmtId="8" fontId="2" fillId="2" borderId="14" xfId="0" applyNumberFormat="1" applyFont="1" applyFill="1" applyBorder="1">
      <alignment vertical="top"/>
    </xf>
    <xf numFmtId="0" fontId="2" fillId="2" borderId="15" xfId="0" applyFont="1" applyFill="1" applyBorder="1">
      <alignment vertical="top"/>
    </xf>
    <xf numFmtId="17" fontId="2" fillId="2" borderId="13" xfId="0" applyNumberFormat="1" applyFont="1" applyFill="1" applyBorder="1" applyAlignment="1">
      <alignment horizontal="left" vertical="top"/>
    </xf>
    <xf numFmtId="8" fontId="0" fillId="2" borderId="14" xfId="0" applyNumberFormat="1" applyFill="1" applyBorder="1">
      <alignment vertical="top"/>
    </xf>
    <xf numFmtId="166" fontId="0" fillId="2" borderId="14" xfId="0" applyNumberFormat="1" applyFill="1" applyBorder="1">
      <alignment vertical="top"/>
    </xf>
    <xf numFmtId="166" fontId="2" fillId="2" borderId="14" xfId="0" applyNumberFormat="1" applyFont="1" applyFill="1" applyBorder="1">
      <alignment vertical="top"/>
    </xf>
    <xf numFmtId="0" fontId="0" fillId="2" borderId="15" xfId="0" applyFill="1" applyBorder="1">
      <alignment vertical="top"/>
    </xf>
    <xf numFmtId="0" fontId="0" fillId="2" borderId="16" xfId="0" applyFill="1" applyBorder="1">
      <alignment vertical="top"/>
    </xf>
    <xf numFmtId="8" fontId="0" fillId="0" borderId="0" xfId="0" applyNumberFormat="1">
      <alignment vertical="top"/>
    </xf>
    <xf numFmtId="0" fontId="13" fillId="0" borderId="0" xfId="0" applyFont="1" applyAlignment="1">
      <alignment horizontal="left"/>
    </xf>
    <xf numFmtId="0" fontId="13" fillId="0" borderId="0" xfId="0" applyFont="1">
      <alignment vertical="top"/>
    </xf>
    <xf numFmtId="0" fontId="13" fillId="2" borderId="0" xfId="0" applyFont="1" applyFill="1">
      <alignment vertical="top"/>
    </xf>
    <xf numFmtId="0" fontId="11" fillId="2" borderId="0" xfId="0" applyFont="1" applyFill="1">
      <alignment vertical="top"/>
    </xf>
    <xf numFmtId="0" fontId="11" fillId="2" borderId="0" xfId="0" applyFont="1" applyFill="1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0" borderId="0" xfId="0" applyFont="1">
      <alignment vertical="top"/>
    </xf>
    <xf numFmtId="0" fontId="11" fillId="2" borderId="0" xfId="0" applyFont="1" applyFill="1" applyAlignment="1">
      <alignment horizontal="left"/>
    </xf>
    <xf numFmtId="0" fontId="11" fillId="2" borderId="1" xfId="0" applyFont="1" applyFill="1" applyBorder="1" applyAlignment="1">
      <alignment horizontal="left" indent="1"/>
    </xf>
    <xf numFmtId="43" fontId="11" fillId="2" borderId="5" xfId="0" applyNumberFormat="1" applyFont="1" applyFill="1" applyBorder="1">
      <alignment vertical="top"/>
    </xf>
    <xf numFmtId="0" fontId="12" fillId="2" borderId="2" xfId="0" applyFont="1" applyFill="1" applyBorder="1" applyAlignment="1">
      <alignment horizontal="left" indent="1"/>
    </xf>
    <xf numFmtId="0" fontId="11" fillId="0" borderId="0" xfId="0" applyFont="1" applyAlignment="1">
      <alignment horizontal="left"/>
    </xf>
    <xf numFmtId="0" fontId="11" fillId="2" borderId="4" xfId="0" applyFont="1" applyFill="1" applyBorder="1" applyAlignment="1">
      <alignment horizontal="left" indent="2"/>
    </xf>
    <xf numFmtId="164" fontId="5" fillId="2" borderId="5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4" xfId="0" applyFont="1" applyFill="1" applyBorder="1" applyAlignment="1">
      <alignment horizontal="left" indent="1"/>
    </xf>
    <xf numFmtId="43" fontId="13" fillId="2" borderId="5" xfId="0" applyNumberFormat="1" applyFont="1" applyFill="1" applyBorder="1">
      <alignment vertical="top"/>
    </xf>
    <xf numFmtId="0" fontId="14" fillId="2" borderId="0" xfId="0" applyFont="1" applyFill="1" applyAlignment="1">
      <alignment horizontal="left" indent="1"/>
    </xf>
    <xf numFmtId="164" fontId="15" fillId="2" borderId="17" xfId="0" applyNumberFormat="1" applyFont="1" applyFill="1" applyBorder="1" applyAlignment="1">
      <alignment vertical="center"/>
    </xf>
    <xf numFmtId="164" fontId="5" fillId="2" borderId="5" xfId="4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left" indent="1"/>
    </xf>
    <xf numFmtId="0" fontId="12" fillId="2" borderId="0" xfId="0" applyFont="1" applyFill="1" applyAlignment="1">
      <alignment horizontal="left" indent="1"/>
    </xf>
    <xf numFmtId="164" fontId="11" fillId="2" borderId="0" xfId="0" applyNumberFormat="1" applyFont="1" applyFill="1" applyAlignment="1">
      <alignment horizontal="left"/>
    </xf>
    <xf numFmtId="164" fontId="11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43" fontId="13" fillId="0" borderId="0" xfId="6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14" fillId="2" borderId="4" xfId="0" applyFont="1" applyFill="1" applyBorder="1" applyAlignment="1">
      <alignment horizontal="left" indent="1"/>
    </xf>
    <xf numFmtId="164" fontId="5" fillId="2" borderId="10" xfId="0" applyNumberFormat="1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left" indent="1"/>
    </xf>
    <xf numFmtId="43" fontId="11" fillId="2" borderId="8" xfId="0" applyNumberFormat="1" applyFont="1" applyFill="1" applyBorder="1">
      <alignment vertical="top"/>
    </xf>
    <xf numFmtId="0" fontId="12" fillId="2" borderId="7" xfId="0" applyFont="1" applyFill="1" applyBorder="1" applyAlignment="1">
      <alignment horizontal="left" indent="1"/>
    </xf>
    <xf numFmtId="0" fontId="7" fillId="2" borderId="0" xfId="0" applyFont="1" applyFill="1" applyAlignment="1">
      <alignment vertical="center" readingOrder="1"/>
    </xf>
    <xf numFmtId="43" fontId="13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44" fontId="2" fillId="2" borderId="16" xfId="12" applyFont="1" applyFill="1" applyBorder="1" applyAlignment="1">
      <alignment vertical="top"/>
    </xf>
    <xf numFmtId="14" fontId="2" fillId="2" borderId="15" xfId="0" applyNumberFormat="1" applyFont="1" applyFill="1" applyBorder="1">
      <alignment vertical="top"/>
    </xf>
    <xf numFmtId="0" fontId="2" fillId="2" borderId="18" xfId="0" applyFont="1" applyFill="1" applyBorder="1">
      <alignment vertical="top"/>
    </xf>
    <xf numFmtId="8" fontId="18" fillId="2" borderId="19" xfId="0" applyNumberFormat="1" applyFont="1" applyFill="1" applyBorder="1">
      <alignment vertical="top"/>
    </xf>
    <xf numFmtId="8" fontId="18" fillId="2" borderId="16" xfId="0" applyNumberFormat="1" applyFont="1" applyFill="1" applyBorder="1">
      <alignment vertical="top"/>
    </xf>
    <xf numFmtId="17" fontId="2" fillId="2" borderId="15" xfId="0" applyNumberFormat="1" applyFont="1" applyFill="1" applyBorder="1" applyAlignment="1">
      <alignment horizontal="left" vertical="top"/>
    </xf>
    <xf numFmtId="166" fontId="2" fillId="2" borderId="16" xfId="0" applyNumberFormat="1" applyFont="1" applyFill="1" applyBorder="1">
      <alignment vertical="top"/>
    </xf>
    <xf numFmtId="0" fontId="10" fillId="2" borderId="18" xfId="0" applyFont="1" applyFill="1" applyBorder="1">
      <alignment vertical="top"/>
    </xf>
    <xf numFmtId="44" fontId="10" fillId="4" borderId="19" xfId="0" applyNumberFormat="1" applyFont="1" applyFill="1" applyBorder="1">
      <alignment vertical="top"/>
    </xf>
    <xf numFmtId="0" fontId="10" fillId="2" borderId="15" xfId="0" applyFont="1" applyFill="1" applyBorder="1">
      <alignment vertical="top"/>
    </xf>
    <xf numFmtId="8" fontId="10" fillId="4" borderId="16" xfId="0" applyNumberFormat="1" applyFont="1" applyFill="1" applyBorder="1">
      <alignment vertical="top"/>
    </xf>
    <xf numFmtId="0" fontId="7" fillId="2" borderId="0" xfId="0" applyFont="1" applyFill="1" applyAlignment="1">
      <alignment horizontal="left" vertical="center" wrapText="1" readingOrder="1"/>
    </xf>
    <xf numFmtId="164" fontId="5" fillId="2" borderId="5" xfId="0" applyNumberFormat="1" applyFont="1" applyFill="1" applyBorder="1" applyAlignment="1">
      <alignment vertical="center"/>
    </xf>
    <xf numFmtId="43" fontId="2" fillId="2" borderId="10" xfId="6" applyFont="1" applyFill="1" applyBorder="1" applyAlignment="1">
      <alignment vertical="center"/>
    </xf>
    <xf numFmtId="43" fontId="2" fillId="2" borderId="5" xfId="6" applyFont="1" applyFill="1" applyBorder="1" applyAlignment="1">
      <alignment vertical="center"/>
    </xf>
    <xf numFmtId="43" fontId="11" fillId="2" borderId="20" xfId="0" applyNumberFormat="1" applyFont="1" applyFill="1" applyBorder="1">
      <alignment vertical="top"/>
    </xf>
    <xf numFmtId="0" fontId="7" fillId="2" borderId="0" xfId="0" applyFont="1" applyFill="1" applyAlignment="1">
      <alignment vertical="center" wrapText="1" readingOrder="1"/>
    </xf>
    <xf numFmtId="0" fontId="1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left" vertical="center" wrapText="1" readingOrder="1"/>
    </xf>
    <xf numFmtId="0" fontId="8" fillId="2" borderId="0" xfId="0" applyFont="1" applyFill="1" applyAlignment="1">
      <alignment horizontal="left" vertical="center" wrapText="1" readingOrder="1"/>
    </xf>
    <xf numFmtId="0" fontId="10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44" fontId="2" fillId="2" borderId="12" xfId="12" applyFont="1" applyFill="1" applyBorder="1" applyAlignment="1">
      <alignment horizontal="center" vertical="center"/>
    </xf>
    <xf numFmtId="44" fontId="2" fillId="2" borderId="16" xfId="12" applyFont="1" applyFill="1" applyBorder="1" applyAlignment="1">
      <alignment horizontal="center" vertical="center"/>
    </xf>
  </cellXfs>
  <cellStyles count="13">
    <cellStyle name="Moeda" xfId="12" builtinId="4"/>
    <cellStyle name="Normal" xfId="0" builtinId="0"/>
    <cellStyle name="Normal 2" xfId="1" xr:uid="{00000000-0005-0000-0000-000001000000}"/>
    <cellStyle name="Normal 2 2 2" xfId="2" xr:uid="{00000000-0005-0000-0000-000002000000}"/>
    <cellStyle name="Normal 3" xfId="3" xr:uid="{00000000-0005-0000-0000-000003000000}"/>
    <cellStyle name="Normal 3 2" xfId="8" xr:uid="{00000000-0005-0000-0000-000004000000}"/>
    <cellStyle name="Normal 4" xfId="4" xr:uid="{00000000-0005-0000-0000-000005000000}"/>
    <cellStyle name="Normal 5" xfId="11" xr:uid="{00000000-0005-0000-0000-000006000000}"/>
    <cellStyle name="Separador de milhares 2" xfId="5" xr:uid="{00000000-0005-0000-0000-000007000000}"/>
    <cellStyle name="Vírgula" xfId="6" builtinId="3"/>
    <cellStyle name="Vírgula 2" xfId="7" xr:uid="{00000000-0005-0000-0000-000009000000}"/>
    <cellStyle name="Vírgula 2 2" xfId="10" xr:uid="{00000000-0005-0000-0000-00000A000000}"/>
    <cellStyle name="Vírgula 3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24BC0D2-5F5E-4A78-BED0-8410FA608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191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1357312</xdr:colOff>
      <xdr:row>1</xdr:row>
      <xdr:rowOff>11905</xdr:rowOff>
    </xdr:from>
    <xdr:to>
      <xdr:col>1</xdr:col>
      <xdr:colOff>2160133</xdr:colOff>
      <xdr:row>6</xdr:row>
      <xdr:rowOff>105039</xdr:rowOff>
    </xdr:to>
    <xdr:pic>
      <xdr:nvPicPr>
        <xdr:cNvPr id="4" name="Picture -767">
          <a:extLst>
            <a:ext uri="{FF2B5EF4-FFF2-40B4-BE49-F238E27FC236}">
              <a16:creationId xmlns:a16="http://schemas.microsoft.com/office/drawing/2014/main" id="{C79DB8A2-06E3-4C96-A103-B83887322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8787" y="202405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3" dT="2022-07-20T18:03:57.72" personId="{AA28BB8A-F57F-44C7-A175-798528814CB6}" id="{29D0920C-AF77-4E5A-97EA-DB7EEFD3263F}">
    <text>valor total do boletim da receita</text>
  </threadedComment>
  <threadedComment ref="F27" dT="2022-07-20T18:01:54.97" personId="{AA28BB8A-F57F-44C7-A175-798528814CB6}" id="{C0F42B27-7023-4716-B58A-27924D8020EA}">
    <text>saldos conta movimento</text>
  </threadedComment>
  <threadedComment ref="F27" dT="2023-05-23T14:42:05.08" personId="{09C84436-D014-4E05-BB78-FA683CEE815C}" id="{A140124D-036A-464C-8A49-D9BCBA534371}" parentId="{C0F42B27-7023-4716-B58A-27924D8020EA}">
    <text xml:space="preserve">348,38 da aplicação n foi transferido 
</text>
  </threadedComment>
  <threadedComment ref="G27" dT="2022-07-20T18:01:54.97" personId="{AA28BB8A-F57F-44C7-A175-798528814CB6}" id="{5BB09146-2D4F-4752-BB32-3BC301713A20}">
    <text>saldos conta movimento + aplicação financeira</text>
  </threadedComment>
  <threadedComment ref="C28" dT="2022-03-21T13:53:49.82" personId="{AA28BB8A-F57F-44C7-A175-798528814CB6}" id="{E41767A4-E35E-452B-8ABF-E70405F57594}">
    <text>Estorno Tranferências</text>
  </threadedComment>
  <threadedComment ref="F28" dT="2022-03-21T13:55:44.58" personId="{AA28BB8A-F57F-44C7-A175-798528814CB6}" id="{ADD049F0-18BA-4DE1-BE72-6BFEFA0DFEED}">
    <text>DAMSP-DRD-Redutora</text>
  </threadedComment>
  <threadedComment ref="F28" dT="2023-05-23T14:42:34.33" personId="{09C84436-D014-4E05-BB78-FA683CEE815C}" id="{F0C3BEDD-1708-4968-AFC4-7A8CC40EAF7B}" parentId="{ADD049F0-18BA-4DE1-BE72-6BFEFA0DFEED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IU51"/>
  <sheetViews>
    <sheetView showGridLines="0" showOutlineSymbols="0" topLeftCell="A7" zoomScaleNormal="100" workbookViewId="0">
      <selection activeCell="B34" sqref="B34"/>
    </sheetView>
  </sheetViews>
  <sheetFormatPr defaultColWidth="8.85546875" defaultRowHeight="15" x14ac:dyDescent="0.2"/>
  <cols>
    <col min="1" max="1" width="5.5703125" style="19" customWidth="1"/>
    <col min="2" max="2" width="61.140625" style="19" customWidth="1"/>
    <col min="3" max="3" width="28.28515625" style="19" customWidth="1"/>
    <col min="4" max="4" width="27.28515625" style="19" customWidth="1"/>
    <col min="5" max="5" width="62" style="19" customWidth="1"/>
    <col min="6" max="6" width="16.85546875" style="19" bestFit="1" customWidth="1"/>
    <col min="7" max="7" width="18.85546875" style="19" bestFit="1" customWidth="1"/>
    <col min="8" max="16384" width="8.85546875" style="19"/>
  </cols>
  <sheetData>
    <row r="1" spans="1:8" ht="13.5" customHeight="1" x14ac:dyDescent="0.2">
      <c r="A1" s="20"/>
      <c r="B1" s="20"/>
      <c r="C1" s="20"/>
      <c r="D1" s="20"/>
      <c r="E1" s="20"/>
      <c r="F1" s="20"/>
      <c r="G1" s="20"/>
      <c r="H1" s="21"/>
    </row>
    <row r="2" spans="1:8" x14ac:dyDescent="0.2">
      <c r="A2" s="20"/>
      <c r="B2" s="77" t="s">
        <v>42</v>
      </c>
      <c r="C2" s="77"/>
      <c r="D2" s="77"/>
      <c r="E2" s="77"/>
      <c r="F2" s="77"/>
      <c r="G2" s="20"/>
      <c r="H2" s="21"/>
    </row>
    <row r="3" spans="1:8" ht="12.75" customHeight="1" x14ac:dyDescent="0.2">
      <c r="A3" s="20"/>
      <c r="B3" s="77" t="s">
        <v>43</v>
      </c>
      <c r="C3" s="77"/>
      <c r="D3" s="77"/>
      <c r="E3" s="77"/>
      <c r="F3" s="77"/>
      <c r="G3" s="20"/>
      <c r="H3" s="21"/>
    </row>
    <row r="4" spans="1:8" ht="12.75" customHeight="1" x14ac:dyDescent="0.2">
      <c r="A4" s="20"/>
      <c r="B4" s="77" t="s">
        <v>44</v>
      </c>
      <c r="C4" s="77"/>
      <c r="D4" s="77"/>
      <c r="E4" s="77"/>
      <c r="F4" s="77"/>
      <c r="G4" s="20"/>
      <c r="H4" s="22"/>
    </row>
    <row r="5" spans="1:8" ht="12.75" customHeight="1" x14ac:dyDescent="0.2">
      <c r="A5" s="20"/>
      <c r="B5" s="77" t="s">
        <v>60</v>
      </c>
      <c r="C5" s="77"/>
      <c r="D5" s="77"/>
      <c r="E5" s="77"/>
      <c r="F5" s="77"/>
      <c r="G5" s="20"/>
      <c r="H5" s="22"/>
    </row>
    <row r="6" spans="1:8" ht="12.75" customHeight="1" x14ac:dyDescent="0.2">
      <c r="A6" s="20"/>
      <c r="B6" s="22"/>
      <c r="C6" s="22"/>
      <c r="D6" s="22"/>
      <c r="E6" s="22"/>
      <c r="F6" s="22"/>
      <c r="G6" s="20"/>
      <c r="H6" s="22"/>
    </row>
    <row r="7" spans="1:8" x14ac:dyDescent="0.2">
      <c r="A7" s="20"/>
      <c r="B7" s="20"/>
      <c r="C7" s="20"/>
      <c r="D7" s="20"/>
      <c r="E7" s="20"/>
      <c r="F7" s="20"/>
      <c r="G7" s="20"/>
      <c r="H7" s="20"/>
    </row>
    <row r="8" spans="1:8" s="26" customFormat="1" x14ac:dyDescent="0.2">
      <c r="A8" s="21"/>
      <c r="B8" s="23" t="s">
        <v>0</v>
      </c>
      <c r="C8" s="24" t="s">
        <v>2</v>
      </c>
      <c r="D8" s="24" t="s">
        <v>3</v>
      </c>
      <c r="E8" s="25" t="s">
        <v>1</v>
      </c>
      <c r="F8" s="24" t="s">
        <v>2</v>
      </c>
      <c r="G8" s="24" t="s">
        <v>3</v>
      </c>
      <c r="H8" s="21"/>
    </row>
    <row r="9" spans="1:8" s="31" customFormat="1" x14ac:dyDescent="0.25">
      <c r="A9" s="27"/>
      <c r="B9" s="28" t="s">
        <v>11</v>
      </c>
      <c r="C9" s="29">
        <f>C10+C11</f>
        <v>915283.83</v>
      </c>
      <c r="D9" s="29">
        <f>D10+D11</f>
        <v>2027888.98</v>
      </c>
      <c r="E9" s="30" t="s">
        <v>12</v>
      </c>
      <c r="F9" s="29">
        <f>F10+F11</f>
        <v>26500</v>
      </c>
      <c r="G9" s="29">
        <f>G10+G11</f>
        <v>0</v>
      </c>
      <c r="H9" s="27"/>
    </row>
    <row r="10" spans="1:8" s="31" customFormat="1" x14ac:dyDescent="0.25">
      <c r="A10" s="27"/>
      <c r="B10" s="32" t="s">
        <v>13</v>
      </c>
      <c r="C10" s="29"/>
      <c r="D10" s="33">
        <v>608366.68000000005</v>
      </c>
      <c r="E10" s="34" t="s">
        <v>13</v>
      </c>
      <c r="F10" s="29"/>
      <c r="G10" s="29"/>
      <c r="H10" s="27"/>
    </row>
    <row r="11" spans="1:8" s="18" customFormat="1" x14ac:dyDescent="0.25">
      <c r="A11" s="35"/>
      <c r="B11" s="32" t="s">
        <v>14</v>
      </c>
      <c r="C11" s="29">
        <f>SUM(C12:C14)</f>
        <v>915283.83</v>
      </c>
      <c r="D11" s="29">
        <f>SUM(D12:D14)</f>
        <v>1419522.3</v>
      </c>
      <c r="E11" s="34" t="s">
        <v>14</v>
      </c>
      <c r="F11" s="29">
        <f>SUM(F12:F14)</f>
        <v>26500</v>
      </c>
      <c r="G11" s="29">
        <f>SUM(G12:G14)</f>
        <v>0</v>
      </c>
      <c r="H11" s="35"/>
    </row>
    <row r="12" spans="1:8" s="18" customFormat="1" x14ac:dyDescent="0.25">
      <c r="A12" s="35"/>
      <c r="B12" s="36" t="s">
        <v>15</v>
      </c>
      <c r="C12" s="37"/>
      <c r="D12" s="37"/>
      <c r="E12" s="38" t="s">
        <v>15</v>
      </c>
      <c r="F12" s="37"/>
      <c r="G12" s="37"/>
      <c r="H12" s="35"/>
    </row>
    <row r="13" spans="1:8" s="18" customFormat="1" x14ac:dyDescent="0.25">
      <c r="A13" s="35"/>
      <c r="B13" s="36" t="s">
        <v>16</v>
      </c>
      <c r="C13" s="70">
        <v>915283.83</v>
      </c>
      <c r="D13" s="70">
        <v>1419522.3</v>
      </c>
      <c r="E13" s="38" t="s">
        <v>16</v>
      </c>
      <c r="F13" s="37">
        <v>26500</v>
      </c>
      <c r="G13" s="39">
        <v>0</v>
      </c>
      <c r="H13" s="35"/>
    </row>
    <row r="14" spans="1:8" s="18" customFormat="1" x14ac:dyDescent="0.25">
      <c r="A14" s="35"/>
      <c r="B14" s="36" t="s">
        <v>17</v>
      </c>
      <c r="C14" s="37"/>
      <c r="D14" s="37"/>
      <c r="E14" s="38" t="s">
        <v>17</v>
      </c>
      <c r="F14" s="37"/>
      <c r="G14" s="40"/>
      <c r="H14" s="35"/>
    </row>
    <row r="15" spans="1:8" s="31" customFormat="1" x14ac:dyDescent="0.25">
      <c r="A15" s="27"/>
      <c r="B15" s="41" t="s">
        <v>18</v>
      </c>
      <c r="C15" s="29">
        <f>SUM(C16:C17)</f>
        <v>0</v>
      </c>
      <c r="D15" s="29">
        <f>SUM(D16:D17)</f>
        <v>0</v>
      </c>
      <c r="E15" s="42" t="s">
        <v>19</v>
      </c>
      <c r="F15" s="29">
        <f>SUM(F16:F17)</f>
        <v>0</v>
      </c>
      <c r="G15" s="29">
        <f>SUM(G16:G17)</f>
        <v>608366.68000000005</v>
      </c>
      <c r="H15" s="27"/>
    </row>
    <row r="16" spans="1:8" s="18" customFormat="1" x14ac:dyDescent="0.25">
      <c r="A16" s="35"/>
      <c r="B16" s="36" t="s">
        <v>20</v>
      </c>
      <c r="C16" s="37"/>
      <c r="D16" s="37"/>
      <c r="E16" s="38" t="s">
        <v>21</v>
      </c>
      <c r="F16" s="37"/>
      <c r="G16" s="40">
        <v>608366.68000000005</v>
      </c>
      <c r="H16" s="35"/>
    </row>
    <row r="17" spans="1:255" s="18" customFormat="1" x14ac:dyDescent="0.25">
      <c r="A17" s="35"/>
      <c r="B17" s="36" t="s">
        <v>22</v>
      </c>
      <c r="C17" s="37"/>
      <c r="D17" s="37"/>
      <c r="E17" s="38" t="s">
        <v>23</v>
      </c>
      <c r="F17" s="37"/>
      <c r="G17" s="37"/>
      <c r="H17" s="35"/>
    </row>
    <row r="18" spans="1:255" s="18" customFormat="1" x14ac:dyDescent="0.25">
      <c r="A18" s="35"/>
      <c r="B18" s="41" t="s">
        <v>24</v>
      </c>
      <c r="C18" s="29">
        <f>SUM(C19:C20)</f>
        <v>0</v>
      </c>
      <c r="D18" s="29">
        <f>SUM(D19:D20)</f>
        <v>0</v>
      </c>
      <c r="E18" s="42" t="s">
        <v>25</v>
      </c>
      <c r="F18" s="29">
        <f>SUM(F19:F20)</f>
        <v>0</v>
      </c>
      <c r="G18" s="29">
        <f>SUM(G19:G20)</f>
        <v>0</v>
      </c>
      <c r="H18" s="35"/>
    </row>
    <row r="19" spans="1:255" s="31" customFormat="1" x14ac:dyDescent="0.25">
      <c r="A19" s="27"/>
      <c r="B19" s="36" t="s">
        <v>26</v>
      </c>
      <c r="C19" s="37"/>
      <c r="D19" s="37"/>
      <c r="E19" s="38" t="s">
        <v>27</v>
      </c>
      <c r="F19" s="37"/>
      <c r="G19" s="37"/>
      <c r="H19" s="27"/>
    </row>
    <row r="20" spans="1:255" s="18" customFormat="1" x14ac:dyDescent="0.25">
      <c r="A20" s="35"/>
      <c r="B20" s="36" t="s">
        <v>28</v>
      </c>
      <c r="C20" s="37"/>
      <c r="D20" s="37"/>
      <c r="E20" s="38" t="s">
        <v>29</v>
      </c>
      <c r="F20" s="37"/>
      <c r="G20" s="37"/>
      <c r="H20" s="43"/>
      <c r="I20" s="44"/>
      <c r="J20" s="31"/>
      <c r="K20" s="31"/>
      <c r="L20" s="31"/>
      <c r="M20" s="44"/>
      <c r="N20" s="44"/>
      <c r="O20" s="44"/>
      <c r="P20" s="44"/>
      <c r="Q20" s="44"/>
      <c r="R20" s="45"/>
      <c r="S20" s="31"/>
      <c r="T20" s="31"/>
      <c r="U20" s="31"/>
      <c r="V20" s="44"/>
      <c r="W20" s="44"/>
      <c r="X20" s="44"/>
      <c r="Y20" s="44"/>
      <c r="Z20" s="31"/>
      <c r="AA20" s="31"/>
      <c r="AB20" s="31"/>
      <c r="AC20" s="44"/>
      <c r="AD20" s="44"/>
      <c r="AE20" s="44"/>
      <c r="AF20" s="44"/>
      <c r="AG20" s="44"/>
      <c r="AH20" s="45"/>
      <c r="AI20" s="31"/>
      <c r="AJ20" s="31"/>
      <c r="AK20" s="31"/>
      <c r="AL20" s="44"/>
      <c r="AM20" s="44"/>
      <c r="AN20" s="44"/>
      <c r="AO20" s="44"/>
      <c r="AP20" s="31"/>
      <c r="AQ20" s="31"/>
      <c r="AR20" s="31"/>
      <c r="AS20" s="44"/>
      <c r="AT20" s="44"/>
      <c r="AU20" s="44"/>
      <c r="AV20" s="44"/>
      <c r="AW20" s="44"/>
      <c r="AX20" s="45"/>
      <c r="AY20" s="31"/>
      <c r="AZ20" s="31"/>
      <c r="BA20" s="31"/>
      <c r="BB20" s="44"/>
      <c r="BC20" s="44"/>
      <c r="BD20" s="44"/>
      <c r="BE20" s="44"/>
      <c r="BF20" s="31"/>
      <c r="BG20" s="31"/>
      <c r="BH20" s="31"/>
      <c r="BI20" s="44"/>
      <c r="BJ20" s="44"/>
      <c r="BK20" s="44"/>
      <c r="BL20" s="44"/>
      <c r="BM20" s="44"/>
      <c r="BN20" s="45"/>
      <c r="BO20" s="31"/>
      <c r="BP20" s="31"/>
      <c r="BQ20" s="31"/>
      <c r="BR20" s="44"/>
      <c r="BS20" s="44"/>
      <c r="BT20" s="44"/>
      <c r="BU20" s="44"/>
      <c r="BV20" s="31"/>
      <c r="BW20" s="31"/>
      <c r="BX20" s="31"/>
      <c r="BY20" s="44"/>
      <c r="BZ20" s="44"/>
      <c r="CA20" s="44"/>
      <c r="CB20" s="44"/>
      <c r="CC20" s="44"/>
      <c r="CD20" s="45"/>
      <c r="CE20" s="31"/>
      <c r="CF20" s="31"/>
      <c r="CG20" s="31"/>
      <c r="CH20" s="44"/>
      <c r="CI20" s="44"/>
      <c r="CJ20" s="44"/>
      <c r="CK20" s="44"/>
      <c r="CL20" s="31"/>
      <c r="CM20" s="31"/>
      <c r="CN20" s="31"/>
      <c r="CO20" s="44"/>
      <c r="CP20" s="44"/>
      <c r="CQ20" s="44"/>
      <c r="CR20" s="44"/>
      <c r="CS20" s="44"/>
      <c r="CT20" s="45"/>
      <c r="CU20" s="31"/>
      <c r="CV20" s="31"/>
      <c r="CW20" s="31"/>
      <c r="CX20" s="44"/>
      <c r="CY20" s="44"/>
      <c r="CZ20" s="44"/>
      <c r="DA20" s="44"/>
      <c r="DB20" s="31"/>
      <c r="DC20" s="31"/>
      <c r="DD20" s="31"/>
      <c r="DE20" s="44"/>
      <c r="DF20" s="44"/>
      <c r="DG20" s="44"/>
      <c r="DH20" s="44"/>
      <c r="DI20" s="44"/>
      <c r="DJ20" s="45"/>
      <c r="DK20" s="31"/>
      <c r="DL20" s="31"/>
      <c r="DM20" s="31"/>
      <c r="DN20" s="44"/>
      <c r="DO20" s="44"/>
      <c r="DP20" s="44"/>
      <c r="DQ20" s="44"/>
      <c r="DR20" s="31"/>
      <c r="DS20" s="31"/>
      <c r="DT20" s="31"/>
      <c r="DU20" s="44"/>
      <c r="DV20" s="44"/>
      <c r="DW20" s="44"/>
      <c r="DX20" s="44"/>
      <c r="DY20" s="44"/>
      <c r="DZ20" s="45"/>
      <c r="EA20" s="31"/>
      <c r="EB20" s="31"/>
      <c r="EC20" s="31"/>
      <c r="ED20" s="44"/>
      <c r="EE20" s="44"/>
      <c r="EF20" s="44"/>
      <c r="EG20" s="44"/>
      <c r="EH20" s="31"/>
      <c r="EI20" s="31"/>
      <c r="EJ20" s="31"/>
      <c r="EK20" s="44"/>
      <c r="EL20" s="44"/>
      <c r="EM20" s="44"/>
      <c r="EN20" s="44"/>
      <c r="EO20" s="44"/>
      <c r="EP20" s="45"/>
      <c r="EQ20" s="31"/>
      <c r="ER20" s="31"/>
      <c r="ES20" s="31"/>
      <c r="ET20" s="44"/>
      <c r="EU20" s="44"/>
      <c r="EV20" s="44"/>
      <c r="EW20" s="44"/>
      <c r="EX20" s="31"/>
      <c r="EY20" s="31"/>
      <c r="EZ20" s="31"/>
      <c r="FA20" s="44"/>
      <c r="FB20" s="44"/>
      <c r="FC20" s="44"/>
      <c r="FD20" s="44"/>
      <c r="FE20" s="44"/>
      <c r="FF20" s="45"/>
      <c r="FG20" s="31"/>
      <c r="FH20" s="31"/>
      <c r="FI20" s="31"/>
      <c r="FJ20" s="44"/>
      <c r="FK20" s="44"/>
      <c r="FL20" s="44"/>
      <c r="FM20" s="44"/>
      <c r="FN20" s="31"/>
      <c r="FO20" s="31"/>
      <c r="FP20" s="31"/>
      <c r="FQ20" s="44"/>
      <c r="FR20" s="44"/>
      <c r="FS20" s="44"/>
      <c r="FT20" s="44"/>
      <c r="FU20" s="44"/>
      <c r="FV20" s="45"/>
      <c r="FW20" s="31"/>
      <c r="FX20" s="31"/>
      <c r="FY20" s="31"/>
      <c r="FZ20" s="44"/>
      <c r="GA20" s="44"/>
      <c r="GB20" s="44"/>
      <c r="GC20" s="44"/>
      <c r="GD20" s="31"/>
      <c r="GE20" s="31"/>
      <c r="GF20" s="31"/>
      <c r="GG20" s="44"/>
      <c r="GH20" s="44"/>
      <c r="GI20" s="44"/>
      <c r="GJ20" s="44"/>
      <c r="GK20" s="44"/>
      <c r="GL20" s="45"/>
      <c r="GM20" s="31"/>
      <c r="GN20" s="31"/>
      <c r="GO20" s="31"/>
      <c r="GP20" s="44"/>
      <c r="GQ20" s="44"/>
      <c r="GR20" s="44"/>
      <c r="GS20" s="44"/>
      <c r="GT20" s="31"/>
      <c r="GU20" s="31"/>
      <c r="GV20" s="31"/>
      <c r="GW20" s="44"/>
      <c r="GX20" s="44"/>
      <c r="GY20" s="44"/>
      <c r="GZ20" s="44"/>
      <c r="HA20" s="44"/>
      <c r="HB20" s="45"/>
      <c r="HC20" s="31"/>
      <c r="HD20" s="31"/>
      <c r="HE20" s="31"/>
      <c r="HF20" s="44"/>
      <c r="HG20" s="44"/>
      <c r="HH20" s="44"/>
      <c r="HI20" s="44"/>
      <c r="HJ20" s="31"/>
      <c r="HK20" s="31"/>
      <c r="HL20" s="31"/>
      <c r="HM20" s="44"/>
      <c r="HN20" s="44"/>
      <c r="HO20" s="44"/>
      <c r="HP20" s="44"/>
      <c r="HQ20" s="44"/>
      <c r="HR20" s="45"/>
      <c r="HS20" s="31"/>
      <c r="HT20" s="31"/>
      <c r="HU20" s="31"/>
      <c r="HV20" s="44"/>
      <c r="HW20" s="44"/>
      <c r="HX20" s="44"/>
      <c r="HY20" s="44"/>
      <c r="HZ20" s="31"/>
      <c r="IA20" s="31"/>
      <c r="IB20" s="31"/>
      <c r="IC20" s="44"/>
      <c r="ID20" s="44"/>
      <c r="IE20" s="44"/>
      <c r="IF20" s="44"/>
      <c r="IG20" s="44"/>
      <c r="IH20" s="45"/>
      <c r="II20" s="31"/>
      <c r="IJ20" s="31"/>
      <c r="IK20" s="31"/>
      <c r="IL20" s="44"/>
      <c r="IM20" s="44"/>
      <c r="IN20" s="44"/>
      <c r="IO20" s="44"/>
      <c r="IP20" s="31"/>
      <c r="IQ20" s="31"/>
      <c r="IR20" s="31"/>
      <c r="IS20" s="44"/>
      <c r="IT20" s="44"/>
      <c r="IU20" s="44"/>
    </row>
    <row r="21" spans="1:255" s="18" customFormat="1" x14ac:dyDescent="0.25">
      <c r="A21" s="35"/>
      <c r="B21" s="41" t="s">
        <v>30</v>
      </c>
      <c r="C21" s="29">
        <f>SUM(C22:C25)</f>
        <v>26500</v>
      </c>
      <c r="D21" s="29">
        <f>SUM(D22:D25)</f>
        <v>0</v>
      </c>
      <c r="E21" s="42" t="s">
        <v>31</v>
      </c>
      <c r="F21" s="29">
        <f>SUM(F22:F25)</f>
        <v>0</v>
      </c>
      <c r="G21" s="29">
        <f>SUM(G22:G25)</f>
        <v>0</v>
      </c>
      <c r="H21" s="35"/>
      <c r="Q21" s="46"/>
      <c r="AG21" s="46"/>
      <c r="AW21" s="46"/>
      <c r="BM21" s="46"/>
      <c r="CC21" s="46"/>
      <c r="CS21" s="46"/>
      <c r="DI21" s="46"/>
      <c r="DY21" s="46"/>
      <c r="EO21" s="46"/>
      <c r="FE21" s="46"/>
      <c r="FU21" s="46"/>
      <c r="GK21" s="46"/>
      <c r="HA21" s="46"/>
      <c r="HQ21" s="46"/>
      <c r="IG21" s="46"/>
    </row>
    <row r="22" spans="1:255" s="18" customFormat="1" x14ac:dyDescent="0.25">
      <c r="A22" s="35"/>
      <c r="B22" s="36" t="s">
        <v>48</v>
      </c>
      <c r="C22" s="37">
        <v>26500</v>
      </c>
      <c r="D22" s="37"/>
      <c r="E22" s="38" t="s">
        <v>32</v>
      </c>
      <c r="F22" s="37"/>
      <c r="G22" s="37"/>
      <c r="H22" s="47"/>
      <c r="I22" s="48"/>
      <c r="J22" s="48"/>
      <c r="K22" s="48"/>
      <c r="L22" s="48"/>
      <c r="M22" s="48"/>
      <c r="N22" s="48"/>
      <c r="O22" s="48"/>
      <c r="P22" s="48"/>
      <c r="Q22" s="48"/>
      <c r="R22" s="45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5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5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5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5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5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5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5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5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5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5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5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5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5"/>
      <c r="HS22" s="48"/>
      <c r="HT22" s="48"/>
      <c r="HU22" s="48"/>
      <c r="HV22" s="48"/>
      <c r="HW22" s="48"/>
      <c r="HX22" s="48"/>
      <c r="HY22" s="48"/>
      <c r="HZ22" s="48"/>
      <c r="IA22" s="48"/>
      <c r="IB22" s="48"/>
      <c r="IC22" s="48"/>
      <c r="ID22" s="48"/>
      <c r="IE22" s="48"/>
      <c r="IF22" s="48"/>
      <c r="IG22" s="48"/>
      <c r="IH22" s="45"/>
      <c r="II22" s="48"/>
      <c r="IJ22" s="48"/>
      <c r="IK22" s="48"/>
      <c r="IL22" s="48"/>
      <c r="IM22" s="48"/>
      <c r="IN22" s="48"/>
      <c r="IO22" s="48"/>
      <c r="IP22" s="48"/>
      <c r="IQ22" s="48"/>
      <c r="IR22" s="48"/>
      <c r="IS22" s="48"/>
      <c r="IT22" s="48"/>
      <c r="IU22" s="48"/>
    </row>
    <row r="23" spans="1:255" s="18" customFormat="1" x14ac:dyDescent="0.25">
      <c r="A23" s="35"/>
      <c r="B23" s="36" t="s">
        <v>49</v>
      </c>
      <c r="C23" s="37"/>
      <c r="D23" s="37"/>
      <c r="E23" s="38" t="s">
        <v>33</v>
      </c>
      <c r="F23" s="37"/>
      <c r="G23" s="37"/>
      <c r="H23" s="35"/>
    </row>
    <row r="24" spans="1:255" s="18" customFormat="1" x14ac:dyDescent="0.25">
      <c r="A24" s="35"/>
      <c r="B24" s="36" t="s">
        <v>34</v>
      </c>
      <c r="C24" s="37"/>
      <c r="D24" s="37"/>
      <c r="E24" s="38" t="s">
        <v>34</v>
      </c>
      <c r="F24" s="37"/>
      <c r="G24" s="37"/>
      <c r="H24" s="35"/>
    </row>
    <row r="25" spans="1:255" s="18" customFormat="1" x14ac:dyDescent="0.25">
      <c r="A25" s="35"/>
      <c r="B25" s="49" t="s">
        <v>35</v>
      </c>
      <c r="C25" s="37"/>
      <c r="D25" s="37"/>
      <c r="E25" s="38" t="s">
        <v>36</v>
      </c>
      <c r="F25" s="37"/>
      <c r="G25" s="37"/>
      <c r="H25" s="35"/>
    </row>
    <row r="26" spans="1:255" s="18" customFormat="1" x14ac:dyDescent="0.25">
      <c r="A26" s="35"/>
      <c r="B26" s="41" t="s">
        <v>37</v>
      </c>
      <c r="C26" s="29">
        <f>SUM(C27:C28)</f>
        <v>3500937.25</v>
      </c>
      <c r="D26" s="29">
        <f>SUM(D27:D28)</f>
        <v>2506356.5499999998</v>
      </c>
      <c r="E26" s="42" t="s">
        <v>38</v>
      </c>
      <c r="F26" s="29">
        <f>SUM(F27:F28)</f>
        <v>4416221.08</v>
      </c>
      <c r="G26" s="29">
        <f>SUM(G27:G28)</f>
        <v>3925878.85</v>
      </c>
      <c r="H26" s="35"/>
    </row>
    <row r="27" spans="1:255" s="18" customFormat="1" x14ac:dyDescent="0.25">
      <c r="A27" s="35"/>
      <c r="B27" s="36" t="s">
        <v>39</v>
      </c>
      <c r="C27" s="1">
        <v>3067190.93</v>
      </c>
      <c r="D27" s="1">
        <v>1806860.88</v>
      </c>
      <c r="E27" s="38" t="s">
        <v>39</v>
      </c>
      <c r="F27" s="72">
        <v>4111953.63</v>
      </c>
      <c r="G27" s="71">
        <v>3067190.93</v>
      </c>
      <c r="H27" s="35"/>
    </row>
    <row r="28" spans="1:255" s="18" customFormat="1" x14ac:dyDescent="0.25">
      <c r="A28" s="35"/>
      <c r="B28" s="36" t="s">
        <v>53</v>
      </c>
      <c r="C28" s="33">
        <f>207413.35+53531.72+172801.25</f>
        <v>433746.32</v>
      </c>
      <c r="D28" s="33">
        <v>699495.67</v>
      </c>
      <c r="E28" s="38" t="s">
        <v>57</v>
      </c>
      <c r="F28" s="40">
        <f>7759.5+690165.66-393657.71</f>
        <v>304267.45</v>
      </c>
      <c r="G28" s="50">
        <v>858687.92</v>
      </c>
      <c r="H28" s="35"/>
    </row>
    <row r="29" spans="1:255" s="18" customFormat="1" x14ac:dyDescent="0.25">
      <c r="A29" s="35"/>
      <c r="B29" s="51" t="s">
        <v>40</v>
      </c>
      <c r="C29" s="52">
        <f>C9+C15+C18+C21+C26</f>
        <v>4442721.08</v>
      </c>
      <c r="D29" s="52">
        <f>D9+D15+D18+D21+D26</f>
        <v>4534245.5299999993</v>
      </c>
      <c r="E29" s="53" t="s">
        <v>41</v>
      </c>
      <c r="F29" s="52">
        <f>F9+F15+F18+F21+F26</f>
        <v>4442721.08</v>
      </c>
      <c r="G29" s="73">
        <f>G9+G15+G18+G21+G26</f>
        <v>4534245.53</v>
      </c>
      <c r="H29" s="35"/>
    </row>
    <row r="30" spans="1:255" s="18" customFormat="1" ht="13.5" customHeight="1" x14ac:dyDescent="0.25">
      <c r="A30" s="35"/>
      <c r="B30" s="54" t="s">
        <v>4</v>
      </c>
      <c r="C30" s="35"/>
      <c r="D30" s="35"/>
      <c r="E30" s="35"/>
      <c r="F30" s="55">
        <f>C29-F29</f>
        <v>0</v>
      </c>
      <c r="G30" s="55">
        <f>D29-G29</f>
        <v>0</v>
      </c>
      <c r="H30" s="35"/>
    </row>
    <row r="31" spans="1:255" s="18" customFormat="1" ht="27.75" customHeight="1" x14ac:dyDescent="0.25">
      <c r="A31" s="35"/>
      <c r="B31" s="78" t="s">
        <v>58</v>
      </c>
      <c r="C31" s="78"/>
      <c r="D31" s="78"/>
      <c r="E31" s="78"/>
      <c r="F31" s="78"/>
      <c r="G31" s="78"/>
      <c r="H31" s="35"/>
    </row>
    <row r="32" spans="1:255" ht="5.25" customHeight="1" x14ac:dyDescent="0.2">
      <c r="A32" s="20"/>
      <c r="B32" s="74"/>
      <c r="C32" s="74"/>
      <c r="D32" s="74"/>
      <c r="E32" s="74"/>
      <c r="F32" s="74"/>
      <c r="G32" s="74"/>
      <c r="H32" s="20"/>
    </row>
    <row r="33" spans="1:8" ht="27.75" customHeight="1" x14ac:dyDescent="0.2">
      <c r="A33" s="20"/>
      <c r="B33" s="79" t="s">
        <v>63</v>
      </c>
      <c r="C33" s="79"/>
      <c r="D33" s="79"/>
      <c r="E33" s="79"/>
      <c r="F33" s="79"/>
      <c r="G33" s="79"/>
      <c r="H33" s="20"/>
    </row>
    <row r="34" spans="1:8" ht="12.75" customHeight="1" x14ac:dyDescent="0.2">
      <c r="A34" s="20"/>
      <c r="B34" s="69"/>
      <c r="C34" s="69"/>
      <c r="D34" s="69"/>
      <c r="E34" s="69"/>
      <c r="F34" s="69"/>
      <c r="G34" s="69"/>
      <c r="H34" s="20"/>
    </row>
    <row r="35" spans="1:8" x14ac:dyDescent="0.2">
      <c r="A35" s="20"/>
      <c r="B35" s="56" t="s">
        <v>55</v>
      </c>
      <c r="C35" s="76" t="s">
        <v>45</v>
      </c>
      <c r="D35" s="76"/>
      <c r="E35" s="76" t="s">
        <v>61</v>
      </c>
      <c r="F35" s="76"/>
      <c r="G35" s="76"/>
      <c r="H35" s="20"/>
    </row>
    <row r="36" spans="1:8" x14ac:dyDescent="0.2">
      <c r="A36" s="20"/>
      <c r="B36" s="57" t="s">
        <v>56</v>
      </c>
      <c r="C36" s="75" t="s">
        <v>46</v>
      </c>
      <c r="D36" s="75"/>
      <c r="E36" s="75" t="s">
        <v>62</v>
      </c>
      <c r="F36" s="75"/>
      <c r="G36" s="75"/>
      <c r="H36" s="20"/>
    </row>
    <row r="37" spans="1:8" ht="13.5" customHeight="1" x14ac:dyDescent="0.2">
      <c r="A37" s="20"/>
      <c r="B37" s="56" t="s">
        <v>51</v>
      </c>
      <c r="C37" s="76" t="s">
        <v>47</v>
      </c>
      <c r="D37" s="76"/>
      <c r="E37" s="76" t="s">
        <v>52</v>
      </c>
      <c r="F37" s="76"/>
      <c r="G37" s="76"/>
      <c r="H37" s="20"/>
    </row>
    <row r="38" spans="1:8" ht="13.5" customHeight="1" x14ac:dyDescent="0.2">
      <c r="A38" s="20"/>
      <c r="B38" s="21"/>
      <c r="C38" s="20"/>
      <c r="D38" s="20"/>
      <c r="E38" s="20"/>
      <c r="F38" s="20"/>
      <c r="G38" s="20"/>
      <c r="H38" s="20"/>
    </row>
    <row r="39" spans="1:8" ht="13.5" customHeight="1" x14ac:dyDescent="0.2"/>
    <row r="40" spans="1:8" ht="13.5" customHeight="1" x14ac:dyDescent="0.2"/>
    <row r="41" spans="1:8" ht="13.5" customHeight="1" x14ac:dyDescent="0.2"/>
    <row r="42" spans="1:8" ht="13.5" customHeight="1" x14ac:dyDescent="0.2"/>
    <row r="43" spans="1:8" ht="13.5" customHeight="1" x14ac:dyDescent="0.2"/>
    <row r="44" spans="1:8" ht="13.5" customHeight="1" x14ac:dyDescent="0.2"/>
    <row r="45" spans="1:8" ht="11.25" customHeight="1" x14ac:dyDescent="0.2"/>
    <row r="46" spans="1:8" ht="18" customHeight="1" x14ac:dyDescent="0.2"/>
    <row r="47" spans="1:8" ht="13.5" customHeight="1" x14ac:dyDescent="0.2"/>
    <row r="48" spans="1:8" ht="13.5" customHeight="1" x14ac:dyDescent="0.2"/>
    <row r="49" ht="19.5" customHeight="1" x14ac:dyDescent="0.2"/>
    <row r="50" ht="13.5" customHeight="1" x14ac:dyDescent="0.2"/>
    <row r="51" ht="13.5" customHeight="1" x14ac:dyDescent="0.2"/>
  </sheetData>
  <mergeCells count="12">
    <mergeCell ref="C36:D36"/>
    <mergeCell ref="C37:D37"/>
    <mergeCell ref="E36:G36"/>
    <mergeCell ref="E37:G37"/>
    <mergeCell ref="B2:F2"/>
    <mergeCell ref="B3:F3"/>
    <mergeCell ref="B4:F4"/>
    <mergeCell ref="B5:F5"/>
    <mergeCell ref="E35:G35"/>
    <mergeCell ref="C35:D35"/>
    <mergeCell ref="B31:G31"/>
    <mergeCell ref="B33:G33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8"/>
  <sheetViews>
    <sheetView tabSelected="1" topLeftCell="A18" workbookViewId="0">
      <selection activeCell="F9" sqref="F9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5" max="5" width="12" bestFit="1" customWidth="1"/>
    <col min="6" max="6" width="10.140625" bestFit="1" customWidth="1"/>
  </cols>
  <sheetData>
    <row r="1" spans="1:6" ht="13.5" thickBot="1" x14ac:dyDescent="0.25">
      <c r="A1" s="4"/>
      <c r="B1" s="4"/>
      <c r="C1" s="4"/>
      <c r="D1" s="4"/>
    </row>
    <row r="2" spans="1:6" x14ac:dyDescent="0.2">
      <c r="A2" s="4"/>
      <c r="B2" s="84" t="s">
        <v>6</v>
      </c>
      <c r="C2" s="85"/>
      <c r="D2" s="7"/>
      <c r="F2" s="2"/>
    </row>
    <row r="3" spans="1:6" ht="13.5" thickBot="1" x14ac:dyDescent="0.25">
      <c r="A3" s="4"/>
      <c r="B3" s="81"/>
      <c r="C3" s="83"/>
      <c r="D3" s="7"/>
      <c r="F3" s="2"/>
    </row>
    <row r="4" spans="1:6" ht="13.5" thickBot="1" x14ac:dyDescent="0.25">
      <c r="A4" s="4"/>
      <c r="B4" s="5" t="s">
        <v>0</v>
      </c>
      <c r="C4" s="6" t="s">
        <v>7</v>
      </c>
      <c r="D4" s="7"/>
      <c r="F4" s="2"/>
    </row>
    <row r="5" spans="1:6" ht="13.5" thickBot="1" x14ac:dyDescent="0.25">
      <c r="A5" s="4"/>
      <c r="B5" s="65" t="s">
        <v>64</v>
      </c>
      <c r="C5" s="66">
        <f>SUM(C6+C8)</f>
        <v>433746.32</v>
      </c>
      <c r="D5" s="7"/>
      <c r="F5" s="2"/>
    </row>
    <row r="6" spans="1:6" x14ac:dyDescent="0.2">
      <c r="A6" s="4"/>
      <c r="B6" s="8" t="s">
        <v>50</v>
      </c>
      <c r="C6" s="86">
        <f>207413.35</f>
        <v>207413.35</v>
      </c>
      <c r="D6" s="7"/>
    </row>
    <row r="7" spans="1:6" ht="13.5" thickBot="1" x14ac:dyDescent="0.25">
      <c r="A7" s="4"/>
      <c r="B7" s="10" t="s">
        <v>8</v>
      </c>
      <c r="C7" s="87"/>
      <c r="D7" s="7"/>
    </row>
    <row r="8" spans="1:6" ht="13.5" thickBot="1" x14ac:dyDescent="0.25">
      <c r="A8" s="4"/>
      <c r="B8" s="59" t="s">
        <v>54</v>
      </c>
      <c r="C8" s="58">
        <f>53531.72+172801.25</f>
        <v>226332.97</v>
      </c>
      <c r="D8" s="4"/>
    </row>
    <row r="9" spans="1:6" x14ac:dyDescent="0.2">
      <c r="A9" s="4"/>
      <c r="B9" s="80" t="s">
        <v>1</v>
      </c>
      <c r="C9" s="82"/>
      <c r="D9" s="4"/>
    </row>
    <row r="10" spans="1:6" ht="13.5" thickBot="1" x14ac:dyDescent="0.25">
      <c r="A10" s="4"/>
      <c r="B10" s="81"/>
      <c r="C10" s="83"/>
      <c r="D10" s="4"/>
    </row>
    <row r="11" spans="1:6" ht="13.5" thickBot="1" x14ac:dyDescent="0.25">
      <c r="A11" s="4"/>
      <c r="B11" s="60" t="s">
        <v>9</v>
      </c>
      <c r="C11" s="61">
        <f>SUM(C12:C21)</f>
        <v>7759.5</v>
      </c>
      <c r="D11" s="4"/>
    </row>
    <row r="12" spans="1:6" x14ac:dyDescent="0.2">
      <c r="A12" s="4"/>
      <c r="B12" s="11">
        <v>45352</v>
      </c>
      <c r="C12" s="12">
        <v>1100.5</v>
      </c>
      <c r="D12" s="4"/>
    </row>
    <row r="13" spans="1:6" x14ac:dyDescent="0.2">
      <c r="A13" s="4"/>
      <c r="B13" s="11">
        <v>45383</v>
      </c>
      <c r="C13" s="12">
        <f>10+73.5+333+197+25.5</f>
        <v>639</v>
      </c>
      <c r="D13" s="4"/>
    </row>
    <row r="14" spans="1:6" x14ac:dyDescent="0.2">
      <c r="A14" s="4"/>
      <c r="B14" s="11">
        <v>45413</v>
      </c>
      <c r="C14" s="12">
        <f>481.5+105+28.5</f>
        <v>615</v>
      </c>
      <c r="D14" s="4"/>
    </row>
    <row r="15" spans="1:6" x14ac:dyDescent="0.2">
      <c r="A15" s="4"/>
      <c r="B15" s="11">
        <v>45444</v>
      </c>
      <c r="C15" s="12">
        <f>581+25.5+418.5</f>
        <v>1025</v>
      </c>
      <c r="D15" s="4"/>
    </row>
    <row r="16" spans="1:6" x14ac:dyDescent="0.2">
      <c r="A16" s="4"/>
      <c r="B16" s="11">
        <v>45474</v>
      </c>
      <c r="C16" s="12">
        <v>4380</v>
      </c>
      <c r="D16" s="4"/>
    </row>
    <row r="17" spans="1:4" x14ac:dyDescent="0.2">
      <c r="A17" s="4"/>
      <c r="B17" s="11">
        <v>45505</v>
      </c>
      <c r="C17" s="12">
        <v>0</v>
      </c>
      <c r="D17" s="4"/>
    </row>
    <row r="18" spans="1:4" x14ac:dyDescent="0.2">
      <c r="A18" s="4"/>
      <c r="B18" s="11">
        <v>45536</v>
      </c>
      <c r="C18" s="12">
        <v>0</v>
      </c>
      <c r="D18" s="4"/>
    </row>
    <row r="19" spans="1:4" x14ac:dyDescent="0.2">
      <c r="A19" s="4"/>
      <c r="B19" s="11">
        <v>45566</v>
      </c>
      <c r="C19" s="12">
        <v>0</v>
      </c>
      <c r="D19" s="4"/>
    </row>
    <row r="20" spans="1:4" x14ac:dyDescent="0.2">
      <c r="A20" s="4"/>
      <c r="B20" s="11">
        <v>45597</v>
      </c>
      <c r="C20" s="12">
        <v>0</v>
      </c>
      <c r="D20" s="4"/>
    </row>
    <row r="21" spans="1:4" x14ac:dyDescent="0.2">
      <c r="A21" s="4"/>
      <c r="B21" s="11">
        <v>45627</v>
      </c>
      <c r="C21" s="12">
        <v>0</v>
      </c>
      <c r="D21" s="4"/>
    </row>
    <row r="22" spans="1:4" ht="13.5" thickBot="1" x14ac:dyDescent="0.25">
      <c r="A22" s="4"/>
      <c r="B22" s="15"/>
      <c r="C22" s="16"/>
      <c r="D22" s="4"/>
    </row>
    <row r="23" spans="1:4" ht="13.5" thickBot="1" x14ac:dyDescent="0.25">
      <c r="A23" s="4"/>
      <c r="B23" s="10" t="s">
        <v>10</v>
      </c>
      <c r="C23" s="62">
        <f>SUM(C24:C35)</f>
        <v>690165.66</v>
      </c>
      <c r="D23" s="4"/>
    </row>
    <row r="24" spans="1:4" x14ac:dyDescent="0.2">
      <c r="A24" s="4"/>
      <c r="B24" s="11">
        <v>45292</v>
      </c>
      <c r="C24" s="9">
        <f>51584.36</f>
        <v>51584.36</v>
      </c>
      <c r="D24" s="4"/>
    </row>
    <row r="25" spans="1:4" x14ac:dyDescent="0.2">
      <c r="A25" s="4"/>
      <c r="B25" s="11">
        <v>45323</v>
      </c>
      <c r="C25" s="9">
        <v>56768.68</v>
      </c>
      <c r="D25" s="4"/>
    </row>
    <row r="26" spans="1:4" x14ac:dyDescent="0.2">
      <c r="A26" s="4"/>
      <c r="B26" s="11">
        <v>45352</v>
      </c>
      <c r="C26" s="9">
        <v>62389.52</v>
      </c>
      <c r="D26" s="4"/>
    </row>
    <row r="27" spans="1:4" x14ac:dyDescent="0.2">
      <c r="A27" s="4"/>
      <c r="B27" s="11">
        <v>45383</v>
      </c>
      <c r="C27" s="13">
        <v>298261.75</v>
      </c>
      <c r="D27" s="4"/>
    </row>
    <row r="28" spans="1:4" x14ac:dyDescent="0.2">
      <c r="A28" s="4"/>
      <c r="B28" s="11">
        <v>45413</v>
      </c>
      <c r="C28" s="14">
        <v>86435.74</v>
      </c>
      <c r="D28" s="4"/>
    </row>
    <row r="29" spans="1:4" x14ac:dyDescent="0.2">
      <c r="A29" s="4"/>
      <c r="B29" s="11">
        <v>45444</v>
      </c>
      <c r="C29" s="14">
        <v>20889.64</v>
      </c>
      <c r="D29" s="4"/>
    </row>
    <row r="30" spans="1:4" x14ac:dyDescent="0.2">
      <c r="A30" s="4"/>
      <c r="B30" s="11">
        <v>45474</v>
      </c>
      <c r="C30" s="12">
        <v>113835.97</v>
      </c>
      <c r="D30" s="4"/>
    </row>
    <row r="31" spans="1:4" x14ac:dyDescent="0.2">
      <c r="A31" s="4"/>
      <c r="B31" s="11">
        <v>45505</v>
      </c>
      <c r="C31" s="12">
        <v>0</v>
      </c>
      <c r="D31" s="4"/>
    </row>
    <row r="32" spans="1:4" x14ac:dyDescent="0.2">
      <c r="A32" s="4"/>
      <c r="B32" s="11">
        <v>45536</v>
      </c>
      <c r="C32" s="12">
        <v>0</v>
      </c>
      <c r="D32" s="4"/>
    </row>
    <row r="33" spans="1:5" x14ac:dyDescent="0.2">
      <c r="A33" s="4"/>
      <c r="B33" s="11">
        <v>45566</v>
      </c>
      <c r="C33" s="12">
        <v>0</v>
      </c>
      <c r="D33" s="4"/>
    </row>
    <row r="34" spans="1:5" x14ac:dyDescent="0.2">
      <c r="A34" s="4"/>
      <c r="B34" s="11">
        <v>45597</v>
      </c>
      <c r="C34" s="12">
        <v>0</v>
      </c>
      <c r="D34" s="4"/>
    </row>
    <row r="35" spans="1:5" x14ac:dyDescent="0.2">
      <c r="A35" s="4"/>
      <c r="B35" s="11">
        <v>45627</v>
      </c>
      <c r="C35" s="12">
        <v>0</v>
      </c>
      <c r="D35" s="4"/>
    </row>
    <row r="36" spans="1:5" ht="13.5" thickBot="1" x14ac:dyDescent="0.25">
      <c r="A36" s="4"/>
      <c r="B36" s="63"/>
      <c r="C36" s="64"/>
      <c r="D36" s="4"/>
    </row>
    <row r="37" spans="1:5" ht="13.5" thickBot="1" x14ac:dyDescent="0.25">
      <c r="A37" s="4"/>
      <c r="B37" s="10" t="s">
        <v>5</v>
      </c>
      <c r="C37" s="62">
        <f>SUM(C38:C49)</f>
        <v>393657.70999999996</v>
      </c>
      <c r="D37" s="4"/>
    </row>
    <row r="38" spans="1:5" x14ac:dyDescent="0.2">
      <c r="A38" s="4"/>
      <c r="B38" s="11">
        <v>45292</v>
      </c>
      <c r="C38" s="9">
        <v>20770.009999999998</v>
      </c>
      <c r="D38" s="4"/>
    </row>
    <row r="39" spans="1:5" x14ac:dyDescent="0.2">
      <c r="A39" s="4"/>
      <c r="B39" s="11">
        <v>45323</v>
      </c>
      <c r="C39" s="9">
        <f>3332.62+47519.44</f>
        <v>50852.060000000005</v>
      </c>
      <c r="D39" s="4"/>
    </row>
    <row r="40" spans="1:5" x14ac:dyDescent="0.2">
      <c r="A40" s="4"/>
      <c r="B40" s="11">
        <v>45352</v>
      </c>
      <c r="C40" s="9">
        <f>3789.55+125.24+2.68+41369.24+2.56+1400</f>
        <v>46689.27</v>
      </c>
      <c r="D40" s="4"/>
    </row>
    <row r="41" spans="1:5" x14ac:dyDescent="0.2">
      <c r="A41" s="4"/>
      <c r="B41" s="11">
        <v>45383</v>
      </c>
      <c r="C41" s="13">
        <v>213150.24</v>
      </c>
      <c r="D41" s="4"/>
    </row>
    <row r="42" spans="1:5" x14ac:dyDescent="0.2">
      <c r="A42" s="4"/>
      <c r="B42" s="11">
        <v>45413</v>
      </c>
      <c r="C42" s="13">
        <v>0</v>
      </c>
      <c r="D42" s="4"/>
    </row>
    <row r="43" spans="1:5" x14ac:dyDescent="0.2">
      <c r="A43" s="4"/>
      <c r="B43" s="11">
        <v>45444</v>
      </c>
      <c r="C43" s="13">
        <f>11071.91+1212.17</f>
        <v>12284.08</v>
      </c>
      <c r="D43" s="4"/>
    </row>
    <row r="44" spans="1:5" x14ac:dyDescent="0.2">
      <c r="A44" s="4"/>
      <c r="B44" s="11">
        <v>45474</v>
      </c>
      <c r="C44" s="12">
        <f>16403.94+10491.06+126.73+22890.32</f>
        <v>49912.05</v>
      </c>
      <c r="D44" s="4"/>
      <c r="E44" s="17"/>
    </row>
    <row r="45" spans="1:5" x14ac:dyDescent="0.2">
      <c r="A45" s="4"/>
      <c r="B45" s="11">
        <v>45505</v>
      </c>
      <c r="C45" s="12">
        <v>0</v>
      </c>
      <c r="D45" s="4"/>
      <c r="E45" s="17"/>
    </row>
    <row r="46" spans="1:5" x14ac:dyDescent="0.2">
      <c r="A46" s="4"/>
      <c r="B46" s="11">
        <v>45536</v>
      </c>
      <c r="C46" s="12">
        <v>0</v>
      </c>
      <c r="D46" s="4"/>
      <c r="E46" s="17"/>
    </row>
    <row r="47" spans="1:5" x14ac:dyDescent="0.2">
      <c r="A47" s="4"/>
      <c r="B47" s="11">
        <v>45566</v>
      </c>
      <c r="C47" s="12">
        <v>0</v>
      </c>
      <c r="D47" s="4"/>
    </row>
    <row r="48" spans="1:5" x14ac:dyDescent="0.2">
      <c r="A48" s="4"/>
      <c r="B48" s="11">
        <v>45597</v>
      </c>
      <c r="C48" s="12">
        <v>0</v>
      </c>
      <c r="D48" s="4"/>
    </row>
    <row r="49" spans="1:5" x14ac:dyDescent="0.2">
      <c r="A49" s="4"/>
      <c r="B49" s="11">
        <v>45627</v>
      </c>
      <c r="C49" s="12">
        <v>0</v>
      </c>
      <c r="D49" s="4"/>
    </row>
    <row r="50" spans="1:5" ht="13.5" thickBot="1" x14ac:dyDescent="0.25">
      <c r="A50" s="4"/>
      <c r="B50" s="63"/>
      <c r="C50" s="16"/>
      <c r="D50" s="4"/>
    </row>
    <row r="51" spans="1:5" ht="13.5" thickBot="1" x14ac:dyDescent="0.25">
      <c r="A51" s="4"/>
      <c r="B51" s="67" t="s">
        <v>59</v>
      </c>
      <c r="C51" s="68">
        <f>C11+C23-C37</f>
        <v>304267.45000000007</v>
      </c>
      <c r="D51" s="4"/>
      <c r="E51" s="3"/>
    </row>
    <row r="52" spans="1:5" ht="13.5" thickBot="1" x14ac:dyDescent="0.25">
      <c r="A52" s="4"/>
      <c r="B52" s="15"/>
      <c r="C52" s="16"/>
      <c r="D52" s="4"/>
    </row>
    <row r="53" spans="1:5" x14ac:dyDescent="0.2">
      <c r="A53" s="4"/>
      <c r="B53" s="4"/>
      <c r="C53" s="4"/>
      <c r="D53" s="4"/>
    </row>
    <row r="54" spans="1:5" x14ac:dyDescent="0.2">
      <c r="A54" s="4"/>
      <c r="B54" s="4"/>
      <c r="C54" s="4"/>
      <c r="D54" s="4"/>
    </row>
    <row r="55" spans="1:5" x14ac:dyDescent="0.2">
      <c r="A55" s="4"/>
      <c r="B55" s="4"/>
      <c r="C55" s="4"/>
      <c r="D55" s="4"/>
    </row>
    <row r="56" spans="1:5" x14ac:dyDescent="0.2">
      <c r="A56" s="4"/>
      <c r="B56" s="4"/>
      <c r="C56" s="4"/>
      <c r="D56" s="4"/>
    </row>
    <row r="57" spans="1:5" x14ac:dyDescent="0.2">
      <c r="A57" s="4"/>
      <c r="B57" s="4"/>
      <c r="C57" s="4"/>
      <c r="D57" s="4"/>
    </row>
    <row r="58" spans="1:5" x14ac:dyDescent="0.2">
      <c r="A58" s="4"/>
      <c r="B58" s="4"/>
      <c r="C58" s="4"/>
      <c r="D58" s="4"/>
    </row>
  </sheetData>
  <mergeCells count="4">
    <mergeCell ref="B9:B10"/>
    <mergeCell ref="C9:C10"/>
    <mergeCell ref="B2:C3"/>
    <mergeCell ref="C6:C7"/>
  </mergeCells>
  <pageMargins left="0.511811024" right="0.511811024" top="0.78740157499999996" bottom="0.78740157499999996" header="0.31496062000000002" footer="0.31496062000000002"/>
  <pageSetup paperSize="9" scale="6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Demonstrativo das Contas</vt:lpstr>
      <vt:lpstr>'Balancete Financeiro'!Area_de_impressao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cp:lastPrinted>2024-08-22T19:23:30Z</cp:lastPrinted>
  <dcterms:created xsi:type="dcterms:W3CDTF">2016-06-01T16:19:15Z</dcterms:created>
  <dcterms:modified xsi:type="dcterms:W3CDTF">2024-08-22T19:28:10Z</dcterms:modified>
  <cp:contentStatus/>
</cp:coreProperties>
</file>